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9" i="1"/>
  <c r="B90" s="1"/>
  <c r="B87"/>
  <c r="B118"/>
  <c r="D105"/>
  <c r="B108" s="1"/>
  <c r="D107"/>
  <c r="B110" s="1"/>
  <c r="B111" s="1"/>
  <c r="B98"/>
  <c r="B99" s="1"/>
  <c r="B101" s="1"/>
  <c r="B96"/>
  <c r="B54"/>
  <c r="B56" s="1"/>
  <c r="B57" s="1"/>
  <c r="B40"/>
  <c r="B38"/>
  <c r="B36"/>
  <c r="B28"/>
  <c r="B29" s="1"/>
  <c r="B30" s="1"/>
  <c r="D20"/>
  <c r="B21" s="1"/>
  <c r="B11"/>
  <c r="B12"/>
  <c r="B13"/>
  <c r="B10"/>
  <c r="B109" l="1"/>
</calcChain>
</file>

<file path=xl/sharedStrings.xml><?xml version="1.0" encoding="utf-8"?>
<sst xmlns="http://schemas.openxmlformats.org/spreadsheetml/2006/main" count="99" uniqueCount="77">
  <si>
    <t>#1</t>
  </si>
  <si>
    <t>top left # next to Element Symbol is:</t>
  </si>
  <si>
    <t>"</t>
  </si>
  <si>
    <t>r1:</t>
  </si>
  <si>
    <t>r2:</t>
  </si>
  <si>
    <t>r3:</t>
  </si>
  <si>
    <t>r4:</t>
  </si>
  <si>
    <t>fm</t>
  </si>
  <si>
    <t>#2</t>
  </si>
  <si>
    <t>kg/m^2</t>
  </si>
  <si>
    <t>Density of nuclear matter=</t>
  </si>
  <si>
    <t>Earth Mass=</t>
  </si>
  <si>
    <t>kg</t>
  </si>
  <si>
    <t>Volume of Nuclear Matter:</t>
  </si>
  <si>
    <t>Radius of sphere=</t>
  </si>
  <si>
    <t>m</t>
  </si>
  <si>
    <t>#3</t>
  </si>
  <si>
    <t>radius of nucleus=r0A^1/3</t>
  </si>
  <si>
    <t>ro=</t>
  </si>
  <si>
    <t>top left number next to Atomic sym=</t>
  </si>
  <si>
    <t>a) radius is:</t>
  </si>
  <si>
    <t>b) Volume:</t>
  </si>
  <si>
    <t>c) density:</t>
  </si>
  <si>
    <t>m^3</t>
  </si>
  <si>
    <t>#4</t>
  </si>
  <si>
    <t>mass of sun:</t>
  </si>
  <si>
    <t>how much bigger is star than the sun:</t>
  </si>
  <si>
    <t>times</t>
  </si>
  <si>
    <t>mass of neutron:</t>
  </si>
  <si>
    <t>ro:</t>
  </si>
  <si>
    <t>Radius:</t>
  </si>
  <si>
    <t>Mass of the star:</t>
  </si>
  <si>
    <t>Mass number :</t>
  </si>
  <si>
    <t>km</t>
  </si>
  <si>
    <t>#5</t>
  </si>
  <si>
    <t>#6</t>
  </si>
  <si>
    <t>difference</t>
  </si>
  <si>
    <t>MeV</t>
  </si>
  <si>
    <t>keV</t>
  </si>
  <si>
    <t>#7</t>
  </si>
  <si>
    <t>#8</t>
  </si>
  <si>
    <t>Half Life:</t>
  </si>
  <si>
    <t>days</t>
  </si>
  <si>
    <t>seconds</t>
  </si>
  <si>
    <t>No of Nuclei (No) Present at t=0:</t>
  </si>
  <si>
    <t>nuclei</t>
  </si>
  <si>
    <t>Decay Constant lambda:</t>
  </si>
  <si>
    <t>s^-1</t>
  </si>
  <si>
    <t>Avctivity of samlpe at t=0</t>
  </si>
  <si>
    <t>decays/s</t>
  </si>
  <si>
    <t>Avctivity of samlpe:</t>
  </si>
  <si>
    <t>Ci</t>
  </si>
  <si>
    <t>Conversion of decays/s to Ci=</t>
  </si>
  <si>
    <t>#9</t>
  </si>
  <si>
    <t>T1/2 of 99,43Tc:</t>
  </si>
  <si>
    <t>h</t>
  </si>
  <si>
    <t>Original Activity of the sample:</t>
  </si>
  <si>
    <t>Bq</t>
  </si>
  <si>
    <t>Time Period, t:</t>
  </si>
  <si>
    <t>hrs</t>
  </si>
  <si>
    <t>Decay constant:</t>
  </si>
  <si>
    <t>S</t>
  </si>
  <si>
    <t>Number of Nuclei:</t>
  </si>
  <si>
    <t>Nuclei</t>
  </si>
  <si>
    <t>Nuclei after 2 hours:</t>
  </si>
  <si>
    <t>Activity after 2 hours:</t>
  </si>
  <si>
    <t>#10</t>
  </si>
  <si>
    <t>C14 Half Life=</t>
  </si>
  <si>
    <t>years</t>
  </si>
  <si>
    <t>Percentage in decimal form:</t>
  </si>
  <si>
    <t>Answer:</t>
  </si>
  <si>
    <t>answer:</t>
  </si>
  <si>
    <t>You are on your own there are too many variables</t>
  </si>
  <si>
    <t>mass of isotope on right hand side rxn</t>
  </si>
  <si>
    <t>mass of isotope on right hand side</t>
  </si>
  <si>
    <t>mass of isotope on left hand side</t>
  </si>
  <si>
    <t>mass of  isotope on left hand side of rxn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</si>
</sst>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11" fontId="0" fillId="0" borderId="0" xfId="0" applyNumberFormat="1"/>
    <xf numFmtId="11" fontId="0" fillId="2" borderId="0" xfId="0" applyNumberFormat="1" applyFill="1"/>
    <xf numFmtId="2" fontId="0" fillId="0" borderId="0" xfId="0" applyNumberFormat="1"/>
    <xf numFmtId="2" fontId="0" fillId="3" borderId="0" xfId="0" applyNumberFormat="1" applyFill="1"/>
    <xf numFmtId="0" fontId="0" fillId="4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59</xdr:row>
      <xdr:rowOff>1</xdr:rowOff>
    </xdr:from>
    <xdr:to>
      <xdr:col>8</xdr:col>
      <xdr:colOff>447675</xdr:colOff>
      <xdr:row>80</xdr:row>
      <xdr:rowOff>38100</xdr:rowOff>
    </xdr:to>
    <xdr:pic>
      <xdr:nvPicPr>
        <xdr:cNvPr id="2" name="Picture 1" descr="# 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1239501"/>
          <a:ext cx="8191499" cy="4038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8"/>
  <sheetViews>
    <sheetView tabSelected="1" topLeftCell="A112" workbookViewId="0">
      <selection activeCell="A89" sqref="A89"/>
    </sheetView>
  </sheetViews>
  <sheetFormatPr defaultRowHeight="15"/>
  <cols>
    <col min="1" max="1" width="45.85546875" bestFit="1" customWidth="1"/>
    <col min="2" max="2" width="12.5703125" bestFit="1" customWidth="1"/>
    <col min="4" max="4" width="12" bestFit="1" customWidth="1"/>
  </cols>
  <sheetData>
    <row r="3" spans="1:6">
      <c r="A3" s="8" t="s">
        <v>0</v>
      </c>
      <c r="B3" s="7"/>
      <c r="C3" s="7"/>
      <c r="D3" s="7"/>
      <c r="E3" s="7"/>
      <c r="F3" s="7"/>
    </row>
    <row r="5" spans="1:6">
      <c r="A5" t="s">
        <v>1</v>
      </c>
      <c r="B5" s="1">
        <v>4</v>
      </c>
    </row>
    <row r="6" spans="1:6">
      <c r="A6" t="s">
        <v>2</v>
      </c>
      <c r="B6" s="1">
        <v>42</v>
      </c>
    </row>
    <row r="7" spans="1:6">
      <c r="A7" t="s">
        <v>2</v>
      </c>
      <c r="B7" s="1">
        <v>71</v>
      </c>
    </row>
    <row r="8" spans="1:6">
      <c r="A8" t="s">
        <v>2</v>
      </c>
      <c r="B8" s="1">
        <v>202</v>
      </c>
    </row>
    <row r="10" spans="1:6">
      <c r="A10" t="s">
        <v>3</v>
      </c>
      <c r="B10" s="2">
        <f>1.2*(B5^(1/3))</f>
        <v>1.9048812623618392</v>
      </c>
      <c r="C10" t="s">
        <v>7</v>
      </c>
    </row>
    <row r="11" spans="1:6">
      <c r="A11" t="s">
        <v>4</v>
      </c>
      <c r="B11" s="2">
        <f t="shared" ref="B11:B13" si="0">1.2*(B6^(1/3))</f>
        <v>4.1712319738637396</v>
      </c>
      <c r="C11" t="s">
        <v>7</v>
      </c>
    </row>
    <row r="12" spans="1:6">
      <c r="A12" t="s">
        <v>5</v>
      </c>
      <c r="B12" s="2">
        <f t="shared" si="0"/>
        <v>4.9689812993074236</v>
      </c>
      <c r="C12" t="s">
        <v>7</v>
      </c>
    </row>
    <row r="13" spans="1:6">
      <c r="A13" t="s">
        <v>6</v>
      </c>
      <c r="B13" s="2">
        <f t="shared" si="0"/>
        <v>7.0409571701311382</v>
      </c>
      <c r="C13" t="s">
        <v>7</v>
      </c>
    </row>
    <row r="16" spans="1:6">
      <c r="A16" s="7" t="s">
        <v>8</v>
      </c>
      <c r="B16" s="7"/>
      <c r="C16" s="7"/>
      <c r="D16" s="7"/>
      <c r="E16" s="7"/>
    </row>
    <row r="18" spans="1:5">
      <c r="A18" t="s">
        <v>10</v>
      </c>
      <c r="B18" s="4">
        <v>2.7E+17</v>
      </c>
      <c r="C18" t="s">
        <v>9</v>
      </c>
    </row>
    <row r="19" spans="1:5">
      <c r="C19" t="s">
        <v>11</v>
      </c>
      <c r="D19" s="3">
        <v>5.9800000000000005E+24</v>
      </c>
      <c r="E19" t="s">
        <v>12</v>
      </c>
    </row>
    <row r="20" spans="1:5">
      <c r="C20" t="s">
        <v>13</v>
      </c>
      <c r="D20" s="3">
        <f>D19/B18</f>
        <v>22148148.148148149</v>
      </c>
    </row>
    <row r="21" spans="1:5">
      <c r="A21" t="s">
        <v>14</v>
      </c>
      <c r="B21" s="2">
        <f>((3*D20)/(4*3.14))^(1/3)</f>
        <v>174.24340328802677</v>
      </c>
      <c r="C21" t="s">
        <v>15</v>
      </c>
    </row>
    <row r="23" spans="1:5">
      <c r="A23" s="7" t="s">
        <v>16</v>
      </c>
      <c r="B23" s="7"/>
      <c r="C23" s="7"/>
      <c r="D23" s="7"/>
      <c r="E23" s="7"/>
    </row>
    <row r="25" spans="1:5">
      <c r="A25" t="s">
        <v>19</v>
      </c>
      <c r="B25" s="1">
        <v>55</v>
      </c>
    </row>
    <row r="26" spans="1:5">
      <c r="A26" t="s">
        <v>17</v>
      </c>
    </row>
    <row r="27" spans="1:5">
      <c r="A27" t="s">
        <v>18</v>
      </c>
      <c r="B27" s="5">
        <v>1.2</v>
      </c>
      <c r="C27" t="s">
        <v>7</v>
      </c>
    </row>
    <row r="28" spans="1:5">
      <c r="A28" t="s">
        <v>20</v>
      </c>
      <c r="B28" s="2">
        <f>B27*B25^(1/3)</f>
        <v>4.5635429529136697</v>
      </c>
      <c r="C28" t="s">
        <v>7</v>
      </c>
    </row>
    <row r="29" spans="1:5">
      <c r="A29" t="s">
        <v>21</v>
      </c>
      <c r="B29" s="2">
        <f>(4/3)*(3.14)*(B28*10^(-15))^3</f>
        <v>3.9790079999999999E-43</v>
      </c>
      <c r="C29" t="s">
        <v>23</v>
      </c>
    </row>
    <row r="30" spans="1:5">
      <c r="A30" t="s">
        <v>22</v>
      </c>
      <c r="B30" s="2">
        <f>(B25*1.67E-27)/B29</f>
        <v>2.308364295824487E+17</v>
      </c>
      <c r="C30" t="s">
        <v>15</v>
      </c>
    </row>
    <row r="32" spans="1:5">
      <c r="A32" s="7" t="s">
        <v>24</v>
      </c>
      <c r="B32" s="7"/>
      <c r="C32" s="7"/>
      <c r="D32" s="7"/>
      <c r="E32" s="7"/>
    </row>
    <row r="34" spans="1:5">
      <c r="A34" t="s">
        <v>25</v>
      </c>
      <c r="B34" s="3">
        <v>1.99E+30</v>
      </c>
      <c r="C34" t="s">
        <v>12</v>
      </c>
    </row>
    <row r="35" spans="1:5">
      <c r="A35" t="s">
        <v>26</v>
      </c>
      <c r="B35" s="1">
        <v>8</v>
      </c>
      <c r="C35" t="s">
        <v>27</v>
      </c>
    </row>
    <row r="36" spans="1:5">
      <c r="A36" t="s">
        <v>31</v>
      </c>
      <c r="B36" s="3">
        <f>B34*B35</f>
        <v>1.592E+31</v>
      </c>
      <c r="C36" t="s">
        <v>12</v>
      </c>
    </row>
    <row r="37" spans="1:5">
      <c r="A37" t="s">
        <v>28</v>
      </c>
      <c r="B37" s="3">
        <v>1.6700000000000002E-27</v>
      </c>
      <c r="C37" t="s">
        <v>12</v>
      </c>
    </row>
    <row r="38" spans="1:5">
      <c r="A38" t="s">
        <v>32</v>
      </c>
      <c r="B38" s="3">
        <f>B36/B37</f>
        <v>9.532934131736526E+57</v>
      </c>
    </row>
    <row r="39" spans="1:5">
      <c r="A39" t="s">
        <v>29</v>
      </c>
      <c r="B39" s="3">
        <v>1.2E-15</v>
      </c>
      <c r="C39" t="s">
        <v>15</v>
      </c>
    </row>
    <row r="40" spans="1:5">
      <c r="A40" t="s">
        <v>30</v>
      </c>
      <c r="B40" s="2">
        <f>((B39)*(B38)^(1/3))/1000</f>
        <v>25.444276721135363</v>
      </c>
      <c r="C40" t="s">
        <v>33</v>
      </c>
    </row>
    <row r="43" spans="1:5">
      <c r="A43" s="7" t="s">
        <v>34</v>
      </c>
      <c r="B43" s="7"/>
      <c r="C43" s="7"/>
      <c r="D43" s="7"/>
      <c r="E43" s="7"/>
    </row>
    <row r="44" spans="1:5">
      <c r="A44" t="s">
        <v>72</v>
      </c>
    </row>
    <row r="49" spans="1:4">
      <c r="A49" s="7" t="s">
        <v>35</v>
      </c>
      <c r="B49" s="7"/>
      <c r="C49" s="7"/>
      <c r="D49" s="7"/>
    </row>
    <row r="52" spans="1:4">
      <c r="A52" t="s">
        <v>75</v>
      </c>
      <c r="B52" s="1">
        <v>14.003242</v>
      </c>
    </row>
    <row r="53" spans="1:4">
      <c r="A53" t="s">
        <v>74</v>
      </c>
      <c r="B53" s="1">
        <v>14.003074</v>
      </c>
    </row>
    <row r="54" spans="1:4">
      <c r="A54" t="s">
        <v>36</v>
      </c>
      <c r="B54">
        <f>B52-B53</f>
        <v>1.6800000000039006E-4</v>
      </c>
    </row>
    <row r="55" spans="1:4">
      <c r="B55">
        <v>931.5</v>
      </c>
      <c r="C55" t="s">
        <v>37</v>
      </c>
    </row>
    <row r="56" spans="1:4">
      <c r="B56">
        <f>B54*B55</f>
        <v>0.15649200000036334</v>
      </c>
      <c r="C56" t="s">
        <v>37</v>
      </c>
    </row>
    <row r="57" spans="1:4">
      <c r="A57" t="s">
        <v>71</v>
      </c>
      <c r="B57" s="2">
        <f>B56*1000</f>
        <v>156.49200000036333</v>
      </c>
      <c r="C57" t="s">
        <v>38</v>
      </c>
    </row>
    <row r="82" spans="1:5">
      <c r="A82" s="7" t="s">
        <v>39</v>
      </c>
      <c r="B82" s="7"/>
      <c r="C82" s="7"/>
      <c r="D82" s="7"/>
    </row>
    <row r="85" spans="1:5">
      <c r="A85" t="s">
        <v>76</v>
      </c>
      <c r="B85" s="1">
        <v>14.003242</v>
      </c>
    </row>
    <row r="86" spans="1:5">
      <c r="A86" t="s">
        <v>73</v>
      </c>
      <c r="B86" s="1">
        <v>14.003074</v>
      </c>
    </row>
    <row r="87" spans="1:5">
      <c r="A87" t="s">
        <v>36</v>
      </c>
      <c r="B87">
        <f>B85-B86</f>
        <v>1.6800000000039006E-4</v>
      </c>
    </row>
    <row r="88" spans="1:5">
      <c r="B88">
        <v>931.5</v>
      </c>
      <c r="C88" t="s">
        <v>37</v>
      </c>
    </row>
    <row r="89" spans="1:5">
      <c r="B89">
        <f>B87*B88</f>
        <v>0.15649200000036334</v>
      </c>
      <c r="C89" t="s">
        <v>37</v>
      </c>
    </row>
    <row r="90" spans="1:5">
      <c r="A90" t="s">
        <v>71</v>
      </c>
      <c r="B90" s="2">
        <f>B89*1000</f>
        <v>156.49200000036333</v>
      </c>
      <c r="C90" t="s">
        <v>38</v>
      </c>
    </row>
    <row r="93" spans="1:5">
      <c r="A93" s="7" t="s">
        <v>40</v>
      </c>
      <c r="B93" s="7"/>
      <c r="C93" s="7"/>
      <c r="D93" s="7"/>
      <c r="E93" s="7"/>
    </row>
    <row r="95" spans="1:5">
      <c r="A95" t="s">
        <v>41</v>
      </c>
      <c r="B95">
        <v>14</v>
      </c>
      <c r="C95" t="s">
        <v>42</v>
      </c>
    </row>
    <row r="96" spans="1:5">
      <c r="B96" s="3">
        <f>B95*24*60*60</f>
        <v>1209600</v>
      </c>
      <c r="C96" t="s">
        <v>43</v>
      </c>
    </row>
    <row r="97" spans="1:5">
      <c r="A97" t="s">
        <v>44</v>
      </c>
      <c r="B97" s="4">
        <v>3.4E+16</v>
      </c>
      <c r="C97" t="s">
        <v>45</v>
      </c>
    </row>
    <row r="98" spans="1:5">
      <c r="A98" t="s">
        <v>46</v>
      </c>
      <c r="B98" s="3">
        <f>0.693/B96</f>
        <v>5.7291666666666665E-7</v>
      </c>
      <c r="C98" t="s">
        <v>47</v>
      </c>
    </row>
    <row r="99" spans="1:5">
      <c r="A99" t="s">
        <v>48</v>
      </c>
      <c r="B99" s="3">
        <f>B98*B97</f>
        <v>19479166666.666668</v>
      </c>
      <c r="C99" t="s">
        <v>49</v>
      </c>
    </row>
    <row r="100" spans="1:5">
      <c r="A100" t="s">
        <v>52</v>
      </c>
      <c r="B100" s="3">
        <v>37000000000</v>
      </c>
      <c r="C100" t="s">
        <v>49</v>
      </c>
    </row>
    <row r="101" spans="1:5">
      <c r="A101" t="s">
        <v>50</v>
      </c>
      <c r="B101" s="6">
        <f>B99/B100</f>
        <v>0.526463963963964</v>
      </c>
      <c r="C101" t="s">
        <v>51</v>
      </c>
    </row>
    <row r="104" spans="1:5">
      <c r="A104" s="7" t="s">
        <v>53</v>
      </c>
      <c r="B104" s="7"/>
      <c r="C104" s="7"/>
      <c r="D104" s="7"/>
      <c r="E104" s="7"/>
    </row>
    <row r="105" spans="1:5">
      <c r="A105" t="s">
        <v>54</v>
      </c>
      <c r="B105">
        <v>6.05</v>
      </c>
      <c r="C105" t="s">
        <v>55</v>
      </c>
      <c r="D105">
        <f>B105*60*60</f>
        <v>21780</v>
      </c>
    </row>
    <row r="106" spans="1:5">
      <c r="A106" t="s">
        <v>56</v>
      </c>
      <c r="B106" s="4">
        <v>11000</v>
      </c>
      <c r="C106" t="s">
        <v>57</v>
      </c>
    </row>
    <row r="107" spans="1:5">
      <c r="A107" t="s">
        <v>58</v>
      </c>
      <c r="B107" s="1">
        <v>1.2</v>
      </c>
      <c r="C107" t="s">
        <v>59</v>
      </c>
      <c r="D107">
        <f>B107*60*60</f>
        <v>4320</v>
      </c>
    </row>
    <row r="108" spans="1:5">
      <c r="A108" t="s">
        <v>60</v>
      </c>
      <c r="B108">
        <f>(0.693/D105)</f>
        <v>3.1818181818181814E-5</v>
      </c>
      <c r="C108" t="s">
        <v>61</v>
      </c>
    </row>
    <row r="109" spans="1:5">
      <c r="A109" t="s">
        <v>62</v>
      </c>
      <c r="B109" s="5">
        <f>B106/B108</f>
        <v>345714285.71428579</v>
      </c>
      <c r="C109" t="s">
        <v>63</v>
      </c>
    </row>
    <row r="110" spans="1:5">
      <c r="A110" t="s">
        <v>64</v>
      </c>
      <c r="B110" s="5">
        <f>B109/(EXP(B108*D107))</f>
        <v>301315571.13578445</v>
      </c>
      <c r="C110" t="s">
        <v>45</v>
      </c>
    </row>
    <row r="111" spans="1:5">
      <c r="A111" t="s">
        <v>65</v>
      </c>
      <c r="B111" s="6">
        <f>B108*B110</f>
        <v>9587.3136270476862</v>
      </c>
      <c r="C111" t="s">
        <v>57</v>
      </c>
    </row>
    <row r="114" spans="1:5">
      <c r="A114" s="7" t="s">
        <v>66</v>
      </c>
      <c r="B114" s="7"/>
      <c r="C114" s="7"/>
      <c r="D114" s="7"/>
      <c r="E114" s="7"/>
    </row>
    <row r="116" spans="1:5">
      <c r="A116" t="s">
        <v>67</v>
      </c>
      <c r="B116">
        <v>5730</v>
      </c>
      <c r="C116" t="s">
        <v>68</v>
      </c>
    </row>
    <row r="117" spans="1:5">
      <c r="A117" t="s">
        <v>69</v>
      </c>
      <c r="B117" s="1">
        <v>0.3</v>
      </c>
    </row>
    <row r="118" spans="1:5">
      <c r="A118" t="s">
        <v>70</v>
      </c>
      <c r="B118" s="2">
        <f>-(5730)*(LN(B117)/LN(2))</f>
        <v>9952.812854572363</v>
      </c>
      <c r="C118" t="s">
        <v>68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Floor HTL</dc:creator>
  <cp:lastModifiedBy>3rd Floor HTL</cp:lastModifiedBy>
  <dcterms:created xsi:type="dcterms:W3CDTF">2010-07-28T19:01:49Z</dcterms:created>
  <dcterms:modified xsi:type="dcterms:W3CDTF">2010-07-29T20:08:52Z</dcterms:modified>
</cp:coreProperties>
</file>